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deborahrosen/Desktop/"/>
    </mc:Choice>
  </mc:AlternateContent>
  <xr:revisionPtr revIDLastSave="0" documentId="8_{CDF9B70C-E619-B54C-98B8-C2391DECDEDF}" xr6:coauthVersionLast="47" xr6:coauthVersionMax="47" xr10:uidLastSave="{00000000-0000-0000-0000-000000000000}"/>
  <bookViews>
    <workbookView xWindow="0" yWindow="720" windowWidth="29400" windowHeight="18400" tabRatio="500" xr2:uid="{00000000-000D-0000-FFFF-FFFF00000000}"/>
  </bookViews>
  <sheets>
    <sheet name="Overview" sheetId="1" r:id="rId1"/>
    <sheet name="Cost Saving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1" i="2" l="1"/>
  <c r="F41" i="2"/>
  <c r="I31" i="2"/>
  <c r="F27" i="2"/>
  <c r="G27" i="2" s="1"/>
  <c r="H27" i="2" s="1"/>
  <c r="E27" i="2"/>
  <c r="G26" i="2"/>
  <c r="H26" i="2" s="1"/>
  <c r="F26" i="2"/>
  <c r="E26" i="2"/>
  <c r="D21" i="2"/>
  <c r="F21" i="2" s="1"/>
  <c r="F18" i="2"/>
  <c r="E18" i="2"/>
  <c r="G18" i="2" s="1"/>
  <c r="H18" i="2" s="1"/>
  <c r="D17" i="2"/>
  <c r="F17" i="2" s="1"/>
  <c r="F16" i="2"/>
  <c r="G16" i="2" s="1"/>
  <c r="H16" i="2" s="1"/>
  <c r="E16" i="2"/>
  <c r="D16" i="2"/>
  <c r="D15" i="2"/>
  <c r="F15" i="2" s="1"/>
  <c r="D14" i="2"/>
  <c r="F14" i="2" s="1"/>
  <c r="F8" i="2"/>
  <c r="E8" i="2"/>
  <c r="G8" i="2" s="1"/>
  <c r="H8" i="2" s="1"/>
  <c r="F7" i="2"/>
  <c r="E7" i="2"/>
  <c r="G7" i="2" s="1"/>
  <c r="H7" i="2" s="1"/>
  <c r="F6" i="2"/>
  <c r="E6" i="2"/>
  <c r="G6" i="2" s="1"/>
  <c r="H6" i="2" s="1"/>
  <c r="F5" i="2"/>
  <c r="E5" i="2"/>
  <c r="G5" i="2" s="1"/>
  <c r="H5" i="2" s="1"/>
  <c r="F4" i="2"/>
  <c r="E4" i="2"/>
  <c r="G4" i="2" s="1"/>
  <c r="H4" i="2" s="1"/>
  <c r="F3" i="2"/>
  <c r="E3" i="2"/>
  <c r="G3" i="2" s="1"/>
  <c r="H3" i="2" s="1"/>
  <c r="F2" i="2"/>
  <c r="E2" i="2"/>
  <c r="D22" i="2" l="1"/>
  <c r="F22" i="2" s="1"/>
  <c r="F31" i="2"/>
  <c r="G2" i="2"/>
  <c r="H2" i="2" s="1"/>
  <c r="E15" i="2"/>
  <c r="G15" i="2" s="1"/>
  <c r="H15" i="2" s="1"/>
  <c r="E22" i="2"/>
  <c r="G22" i="2" s="1"/>
  <c r="H22" i="2" s="1"/>
  <c r="E17" i="2"/>
  <c r="G17" i="2" s="1"/>
  <c r="H17" i="2" s="1"/>
  <c r="E14" i="2"/>
  <c r="G14" i="2" s="1"/>
  <c r="H14" i="2" s="1"/>
  <c r="E21" i="2"/>
  <c r="G21" i="2" s="1"/>
  <c r="H21" i="2" s="1"/>
  <c r="E31" i="2" l="1"/>
  <c r="G31" i="2" s="1"/>
  <c r="B13" i="1" l="1"/>
  <c r="H32" i="2" l="1"/>
  <c r="H34" i="2"/>
  <c r="I34" i="2" s="1"/>
  <c r="B16" i="1" s="1"/>
  <c r="B14" i="1" l="1"/>
  <c r="H33" i="2"/>
  <c r="B15" i="1" s="1"/>
</calcChain>
</file>

<file path=xl/sharedStrings.xml><?xml version="1.0" encoding="utf-8"?>
<sst xmlns="http://schemas.openxmlformats.org/spreadsheetml/2006/main" count="53" uniqueCount="53">
  <si>
    <t>Hailey HR — ROI Calculator</t>
  </si>
  <si>
    <t>This calculator helps you quantify the financial and operational impact of implementing Hailey. Enter your organisation's current figures in the "Cost Savings" tab — the calculations update automatically.</t>
  </si>
  <si>
    <t>How to get started</t>
  </si>
  <si>
    <t>1.   Start with your current state — be realistic about time spent on manual processes, duplicate data entry, reporting, and employee queries.</t>
  </si>
  <si>
    <t>2.   Use annual figures where possible.</t>
  </si>
  <si>
    <t>3.   Complete all input fields before reviewing this summary.</t>
  </si>
  <si>
    <t>4.   Review both direct cost savings and indirect value (productivity, manager time, reduced risk).</t>
  </si>
  <si>
    <t>Your results at a glance</t>
  </si>
  <si>
    <t>Annual time savings (hours)</t>
  </si>
  <si>
    <t>Annual cost savings</t>
  </si>
  <si>
    <t>Estimated return on investment</t>
  </si>
  <si>
    <t>Payback period (months)</t>
  </si>
  <si>
    <t>This is not just a cost comparison — it's a business case tool to support informed decision-making.</t>
  </si>
  <si>
    <t>Task</t>
  </si>
  <si>
    <t>Minutes
(current)</t>
  </si>
  <si>
    <t>Minutes
(with Hailey)</t>
  </si>
  <si>
    <t>Times
per year</t>
  </si>
  <si>
    <t>Hours/year
(current)</t>
  </si>
  <si>
    <t>Hours/year
(Hailey)</t>
  </si>
  <si>
    <t>Hours
saved</t>
  </si>
  <si>
    <t>Savings (£)</t>
  </si>
  <si>
    <t>Hailey cost (£)</t>
  </si>
  <si>
    <t>Signing a contract for new employment</t>
  </si>
  <si>
    <t>Contract signing in the case of replacement employment</t>
  </si>
  <si>
    <t>Signing a contract when changing a position</t>
  </si>
  <si>
    <t>Writing an employer certificate</t>
  </si>
  <si>
    <t>Upload tasks for new employees in payroll systems, create Microsoft login</t>
  </si>
  <si>
    <t>Delegate onboarding tasks and follow up that they are done</t>
  </si>
  <si>
    <t>Prepare the file, share with the right people, collect suggestions, update in payroll system</t>
  </si>
  <si>
    <t>Manager of 15 people</t>
  </si>
  <si>
    <t>Document/transcript of performance appraisals</t>
  </si>
  <si>
    <t>Share discussion with the employee</t>
  </si>
  <si>
    <t>The employee signs discussion documentation</t>
  </si>
  <si>
    <t>Save employee appraisals/documents in the right place</t>
  </si>
  <si>
    <t>Collect and upload sick leave certificates from employees</t>
  </si>
  <si>
    <t>Employee self-service</t>
  </si>
  <si>
    <t>Employees look for answers and documents on the intranet</t>
  </si>
  <si>
    <t>Need to ask HR or manager because they can't find information (Expect 50% less in Hailey)</t>
  </si>
  <si>
    <t>Recruitment (if no existing system)</t>
  </si>
  <si>
    <t>Go through all applications and save CVs and documentation in folders/excel (10 ads with 60 applicants per position) In Hailey you can filter out on skull requirements, estimated that about 50% of applications do not meet them, which means that you do not have to read through those applications)</t>
  </si>
  <si>
    <t>No thanks</t>
  </si>
  <si>
    <t>Total</t>
  </si>
  <si>
    <t>Total Cost Saving</t>
  </si>
  <si>
    <t>ROI</t>
  </si>
  <si>
    <t>Pay back period</t>
  </si>
  <si>
    <t>Parameters</t>
  </si>
  <si>
    <t>Occupational pension?</t>
  </si>
  <si>
    <t>Salary per hour (40hrs)</t>
  </si>
  <si>
    <t>Excl. NI and other on-costs</t>
  </si>
  <si>
    <t>Number of employees</t>
  </si>
  <si>
    <t>Cost of Hailey PP PCM</t>
  </si>
  <si>
    <t>GBP</t>
  </si>
  <si>
    <t>Median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</si>
</sst>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£#,##0"/>
    <numFmt numFmtId="165" formatCode="0.0"/>
    <numFmt numFmtId="166" formatCode="_-[$£-809]* #,##0_-;\-[$£-809]* #,##0_-;_-[$£-809]* \-??_-;_-@_-"/>
    <numFmt numFmtId="167" formatCode="\£#,##0.00"/>
  </numFmts>
  <fonts count="13" x14ac:knownFonts="1">
    <font>
      <sz val="11"/>
      <color theme="1"/>
      <name val="Aptos Narrow"/>
      <family val="2"/>
      <charset val="1"/>
    </font>
    <font>
      <b/>
      <sz val="22"/>
      <color rgb="FF0D0C0C"/>
      <name val="Calibri"/>
      <family val="2"/>
    </font>
    <font>
      <sz val="10"/>
      <color rgb="FF262626"/>
      <name val="Calibri"/>
      <family val="2"/>
    </font>
    <font>
      <sz val="11"/>
      <color rgb="FF666666"/>
      <name val="Calibri"/>
      <family val="2"/>
    </font>
    <font>
      <b/>
      <sz val="12"/>
      <color rgb="FF0D0C0C"/>
      <name val="Calibri"/>
      <family val="2"/>
    </font>
    <font>
      <sz val="10"/>
      <color rgb="FF666666"/>
      <name val="Calibri"/>
      <family val="2"/>
    </font>
    <font>
      <b/>
      <sz val="11"/>
      <color rgb="FF0D0C0C"/>
      <name val="Calibri"/>
      <family val="2"/>
    </font>
    <font>
      <b/>
      <sz val="14"/>
      <color rgb="FF0D0C0C"/>
      <name val="Calibri"/>
      <family val="2"/>
    </font>
    <font>
      <i/>
      <sz val="9"/>
      <color rgb="FF666666"/>
      <name val="Calibri"/>
      <family val="2"/>
    </font>
    <font>
      <sz val="11"/>
      <color theme="1"/>
      <name val="Arial"/>
      <family val="2"/>
      <charset val="1"/>
    </font>
    <font>
      <b/>
      <sz val="9.5"/>
      <color rgb="FFFFFFFF"/>
      <name val="Calibri"/>
      <family val="2"/>
    </font>
    <font>
      <b/>
      <sz val="11"/>
      <color rgb="FFFFFFFF"/>
      <name val="Calibri"/>
      <family val="2"/>
    </font>
    <font>
      <b/>
      <sz val="10"/>
      <color rgb="FF0D0C0C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AFAFA"/>
      </patternFill>
    </fill>
    <fill>
      <patternFill patternType="solid">
        <fgColor rgb="FFFFB2B2"/>
        <bgColor rgb="FFFFCCCC"/>
      </patternFill>
    </fill>
    <fill>
      <patternFill patternType="solid">
        <fgColor rgb="FFFFF0F0"/>
        <bgColor rgb="FFFAFAFA"/>
      </patternFill>
    </fill>
    <fill>
      <patternFill patternType="solid">
        <fgColor rgb="FFFAFAFA"/>
        <bgColor rgb="FFFFFFFF"/>
      </patternFill>
    </fill>
    <fill>
      <patternFill patternType="solid">
        <fgColor rgb="FF0D0C0C"/>
        <bgColor rgb="FF000000"/>
      </patternFill>
    </fill>
    <fill>
      <patternFill patternType="solid">
        <fgColor rgb="FF262626"/>
        <bgColor rgb="FF3333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F0E0E0"/>
      </bottom>
      <diagonal/>
    </border>
    <border>
      <left/>
      <right/>
      <top/>
      <bottom style="thin">
        <color rgb="FFE8E8E8"/>
      </bottom>
      <diagonal/>
    </border>
    <border>
      <left/>
      <right/>
      <top/>
      <bottom style="thin">
        <color rgb="FFFF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top" wrapText="1" indent="1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4" borderId="1" xfId="0" applyFont="1" applyFill="1" applyBorder="1" applyAlignment="1">
      <alignment vertical="center" indent="1"/>
    </xf>
    <xf numFmtId="1" fontId="7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indent="1"/>
    </xf>
    <xf numFmtId="164" fontId="7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 wrapText="1"/>
    </xf>
    <xf numFmtId="9" fontId="7" fillId="4" borderId="1" xfId="0" applyNumberFormat="1" applyFont="1" applyFill="1" applyBorder="1" applyAlignment="1">
      <alignment horizontal="right" vertical="center"/>
    </xf>
    <xf numFmtId="165" fontId="7" fillId="5" borderId="1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9" fillId="0" borderId="0" xfId="0" applyFont="1"/>
    <xf numFmtId="0" fontId="10" fillId="6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vertical="center" wrapText="1" indent="1"/>
    </xf>
    <xf numFmtId="0" fontId="2" fillId="5" borderId="2" xfId="0" applyFont="1" applyFill="1" applyBorder="1" applyAlignment="1">
      <alignment horizontal="center" vertical="center" wrapText="1"/>
    </xf>
    <xf numFmtId="2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 indent="1"/>
    </xf>
    <xf numFmtId="0" fontId="2" fillId="7" borderId="0" xfId="0" applyFont="1" applyFill="1" applyAlignment="1">
      <alignment vertical="center"/>
    </xf>
    <xf numFmtId="2" fontId="2" fillId="7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 indent="1"/>
    </xf>
    <xf numFmtId="0" fontId="12" fillId="3" borderId="0" xfId="0" applyFont="1" applyFill="1" applyAlignment="1">
      <alignment horizontal="center" vertical="center" wrapText="1"/>
    </xf>
    <xf numFmtId="2" fontId="12" fillId="3" borderId="0" xfId="0" applyNumberFormat="1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horizontal="right" vertical="center"/>
    </xf>
    <xf numFmtId="164" fontId="6" fillId="4" borderId="3" xfId="0" applyNumberFormat="1" applyFont="1" applyFill="1" applyBorder="1" applyAlignment="1">
      <alignment horizontal="right" vertical="center"/>
    </xf>
    <xf numFmtId="9" fontId="6" fillId="4" borderId="3" xfId="0" applyNumberFormat="1" applyFont="1" applyFill="1" applyBorder="1" applyAlignment="1">
      <alignment horizontal="right" vertical="center"/>
    </xf>
    <xf numFmtId="2" fontId="6" fillId="4" borderId="3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 indent="1"/>
    </xf>
    <xf numFmtId="0" fontId="12" fillId="5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indent="1"/>
    </xf>
    <xf numFmtId="0" fontId="12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167" fontId="12" fillId="5" borderId="2" xfId="0" applyNumberFormat="1" applyFont="1" applyFill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right" vertical="center"/>
    </xf>
    <xf numFmtId="9" fontId="8" fillId="2" borderId="2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AFAFA"/>
      <rgbColor rgb="FFE8E8E8"/>
      <rgbColor rgb="FF660066"/>
      <rgbColor rgb="FFFF8080"/>
      <rgbColor rgb="FF0066CC"/>
      <rgbColor rgb="FFF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0F0"/>
      <rgbColor rgb="FFCCFFCC"/>
      <rgbColor rgb="FFFFFF99"/>
      <rgbColor rgb="FF99CCFF"/>
      <rgbColor rgb="FFFFB2B2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D0C0C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sqref="A1:C18"/>
    </sheetView>
  </sheetViews>
  <sheetFormatPr baseColWidth="10" defaultColWidth="11.5" defaultRowHeight="15" x14ac:dyDescent="0.2"/>
  <cols>
    <col min="1" max="1" width="42" customWidth="1"/>
    <col min="2" max="2" width="22" customWidth="1"/>
    <col min="3" max="3" width="12" customWidth="1"/>
  </cols>
  <sheetData>
    <row r="1" spans="1:5" ht="43.5" customHeight="1" x14ac:dyDescent="0.2">
      <c r="A1" s="53" t="s">
        <v>0</v>
      </c>
      <c r="B1" s="53"/>
      <c r="C1" s="4"/>
      <c r="D1" s="4"/>
      <c r="E1" s="4"/>
    </row>
    <row r="2" spans="1:5" ht="4.5" customHeight="1" x14ac:dyDescent="0.2">
      <c r="A2" s="5"/>
      <c r="B2" s="5"/>
      <c r="C2" s="5"/>
      <c r="D2" s="4"/>
      <c r="E2" s="4"/>
    </row>
    <row r="3" spans="1:5" ht="9.75" customHeight="1" x14ac:dyDescent="0.2">
      <c r="A3" s="4"/>
      <c r="B3" s="4"/>
      <c r="C3" s="4"/>
      <c r="D3" s="4"/>
      <c r="E3" s="4"/>
    </row>
    <row r="4" spans="1:5" ht="42" customHeight="1" x14ac:dyDescent="0.2">
      <c r="A4" s="3" t="s">
        <v>1</v>
      </c>
      <c r="B4" s="3"/>
      <c r="C4" s="3"/>
      <c r="D4" s="4"/>
      <c r="E4" s="4"/>
    </row>
    <row r="5" spans="1:5" ht="7.5" customHeight="1" x14ac:dyDescent="0.2">
      <c r="A5" s="4"/>
      <c r="B5" s="4"/>
      <c r="C5" s="4"/>
      <c r="D5" s="4"/>
      <c r="E5" s="4"/>
    </row>
    <row r="6" spans="1:5" ht="27.75" customHeight="1" x14ac:dyDescent="0.2">
      <c r="A6" s="6" t="s">
        <v>2</v>
      </c>
      <c r="B6" s="4"/>
      <c r="C6" s="4"/>
      <c r="D6" s="4"/>
      <c r="E6" s="4"/>
    </row>
    <row r="7" spans="1:5" ht="27.75" customHeight="1" x14ac:dyDescent="0.2">
      <c r="A7" s="2" t="s">
        <v>3</v>
      </c>
      <c r="B7" s="2"/>
      <c r="C7" s="2"/>
      <c r="D7" s="4"/>
      <c r="E7" s="4"/>
    </row>
    <row r="8" spans="1:5" ht="27.75" customHeight="1" x14ac:dyDescent="0.2">
      <c r="A8" s="2" t="s">
        <v>4</v>
      </c>
      <c r="B8" s="2"/>
      <c r="C8" s="2"/>
      <c r="D8" s="4"/>
      <c r="E8" s="4"/>
    </row>
    <row r="9" spans="1:5" ht="27.75" customHeight="1" x14ac:dyDescent="0.2">
      <c r="A9" s="2" t="s">
        <v>5</v>
      </c>
      <c r="B9" s="2"/>
      <c r="C9" s="2"/>
      <c r="D9" s="4"/>
      <c r="E9" s="4"/>
    </row>
    <row r="10" spans="1:5" ht="27.75" customHeight="1" x14ac:dyDescent="0.2">
      <c r="A10" s="2" t="s">
        <v>6</v>
      </c>
      <c r="B10" s="2"/>
      <c r="C10" s="2"/>
      <c r="D10" s="4"/>
      <c r="E10" s="4"/>
    </row>
    <row r="11" spans="1:5" ht="13.5" customHeight="1" x14ac:dyDescent="0.2">
      <c r="A11" s="4"/>
      <c r="B11" s="4"/>
      <c r="C11" s="4"/>
      <c r="D11" s="4"/>
      <c r="E11" s="4"/>
    </row>
    <row r="12" spans="1:5" ht="27.75" customHeight="1" x14ac:dyDescent="0.2">
      <c r="A12" s="6" t="s">
        <v>7</v>
      </c>
      <c r="B12" s="4"/>
      <c r="C12" s="4"/>
      <c r="D12" s="4"/>
      <c r="E12" s="4"/>
    </row>
    <row r="13" spans="1:5" ht="33.75" customHeight="1" x14ac:dyDescent="0.2">
      <c r="A13" s="7" t="s">
        <v>8</v>
      </c>
      <c r="B13" s="8">
        <f>'Cost Savings'!G31</f>
        <v>51.75</v>
      </c>
      <c r="C13" s="9"/>
      <c r="D13" s="4"/>
      <c r="E13" s="4"/>
    </row>
    <row r="14" spans="1:5" ht="33.75" customHeight="1" x14ac:dyDescent="0.2">
      <c r="A14" s="10" t="s">
        <v>9</v>
      </c>
      <c r="B14" s="11">
        <f>'Cost Savings'!H32</f>
        <v>14076</v>
      </c>
      <c r="C14" s="12"/>
      <c r="D14" s="4"/>
      <c r="E14" s="4"/>
    </row>
    <row r="15" spans="1:5" ht="33.75" customHeight="1" x14ac:dyDescent="0.2">
      <c r="A15" s="7" t="s">
        <v>10</v>
      </c>
      <c r="B15" s="13" t="e">
        <f>'Cost Savings'!H33</f>
        <v>#DIV/0!</v>
      </c>
      <c r="C15" s="9"/>
      <c r="D15" s="4"/>
      <c r="E15" s="4"/>
    </row>
    <row r="16" spans="1:5" ht="33.75" customHeight="1" x14ac:dyDescent="0.2">
      <c r="A16" s="10" t="s">
        <v>11</v>
      </c>
      <c r="B16" s="14">
        <f>'Cost Savings'!I34</f>
        <v>0</v>
      </c>
      <c r="C16" s="12"/>
      <c r="D16" s="4"/>
      <c r="E16" s="4"/>
    </row>
    <row r="17" spans="1:5" ht="13.5" customHeight="1" x14ac:dyDescent="0.2">
      <c r="A17" s="4"/>
      <c r="B17" s="4"/>
      <c r="C17" s="4"/>
      <c r="D17" s="4"/>
      <c r="E17" s="4"/>
    </row>
    <row r="18" spans="1:5" ht="15" customHeight="1" x14ac:dyDescent="0.2">
      <c r="A18" s="1" t="s">
        <v>12</v>
      </c>
      <c r="B18" s="1"/>
      <c r="C18" s="1"/>
      <c r="D18" s="4"/>
      <c r="E18" s="4"/>
    </row>
    <row r="19" spans="1:5" ht="15.75" customHeight="1" x14ac:dyDescent="0.2">
      <c r="A19" s="4"/>
      <c r="B19" s="15"/>
      <c r="C19" s="4"/>
      <c r="D19" s="4"/>
      <c r="E19" s="4"/>
    </row>
    <row r="20" spans="1:5" x14ac:dyDescent="0.2">
      <c r="A20" s="4"/>
      <c r="B20" s="4"/>
      <c r="C20" s="4"/>
      <c r="D20" s="4"/>
      <c r="E20" s="4"/>
    </row>
    <row r="21" spans="1:5" ht="15.75" customHeight="1" x14ac:dyDescent="0.2">
      <c r="A21" s="4"/>
      <c r="B21" s="16"/>
      <c r="C21" s="4"/>
      <c r="D21" s="4"/>
      <c r="E21" s="4"/>
    </row>
    <row r="22" spans="1:5" x14ac:dyDescent="0.2">
      <c r="A22" s="4"/>
      <c r="B22" s="4"/>
      <c r="C22" s="4"/>
      <c r="D22" s="4"/>
      <c r="E22" s="4"/>
    </row>
    <row r="23" spans="1:5" ht="15.75" customHeight="1" x14ac:dyDescent="0.2">
      <c r="A23" s="4"/>
      <c r="B23" s="17"/>
      <c r="C23" s="4"/>
      <c r="D23" s="4"/>
      <c r="E23" s="4"/>
    </row>
    <row r="24" spans="1:5" x14ac:dyDescent="0.2">
      <c r="A24" s="4"/>
      <c r="B24" s="4"/>
      <c r="C24" s="4"/>
      <c r="D24" s="4"/>
      <c r="E24" s="4"/>
    </row>
    <row r="25" spans="1:5" ht="15.75" customHeight="1" x14ac:dyDescent="0.2">
      <c r="A25" s="4"/>
      <c r="B25" s="18"/>
      <c r="C25" s="4"/>
      <c r="D25" s="4"/>
      <c r="E25" s="4"/>
    </row>
    <row r="26" spans="1:5" x14ac:dyDescent="0.2">
      <c r="A26" s="4"/>
      <c r="B26" s="4"/>
      <c r="C26" s="4"/>
      <c r="D26" s="4"/>
      <c r="E26" s="4"/>
    </row>
    <row r="27" spans="1:5" ht="15.75" customHeight="1" x14ac:dyDescent="0.2">
      <c r="A27" s="4"/>
      <c r="B27" s="4"/>
      <c r="C27" s="4"/>
      <c r="D27" s="4"/>
      <c r="E27" s="4"/>
    </row>
    <row r="28" spans="1:5" x14ac:dyDescent="0.2">
      <c r="A28" s="4"/>
      <c r="B28" s="4"/>
      <c r="C28" s="4"/>
      <c r="D28" s="4"/>
      <c r="E28" s="4"/>
    </row>
    <row r="29" spans="1:5" x14ac:dyDescent="0.2">
      <c r="A29" s="4"/>
      <c r="B29" s="4"/>
      <c r="C29" s="4"/>
      <c r="D29" s="4"/>
      <c r="E29" s="4"/>
    </row>
    <row r="30" spans="1:5" x14ac:dyDescent="0.2">
      <c r="A30" s="4"/>
      <c r="B30" s="4"/>
      <c r="C30" s="4"/>
      <c r="D30" s="4"/>
      <c r="E30" s="4"/>
    </row>
  </sheetData>
  <mergeCells count="7">
    <mergeCell ref="A18:C18"/>
    <mergeCell ref="A1:B1"/>
    <mergeCell ref="A4:C4"/>
    <mergeCell ref="A7:C7"/>
    <mergeCell ref="A8:C8"/>
    <mergeCell ref="A9:C9"/>
    <mergeCell ref="A10:C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Normal="100" workbookViewId="0">
      <pane ySplit="1" topLeftCell="A2" activePane="bottomLeft" state="frozen"/>
      <selection pane="bottomLeft" activeCell="H31" sqref="H31"/>
    </sheetView>
  </sheetViews>
  <sheetFormatPr baseColWidth="10" defaultColWidth="8.83203125" defaultRowHeight="14" x14ac:dyDescent="0.15"/>
  <cols>
    <col min="1" max="1" width="46" style="19" customWidth="1"/>
    <col min="2" max="3" width="14" style="19" customWidth="1"/>
    <col min="4" max="4" width="12" style="19" customWidth="1"/>
    <col min="5" max="6" width="14" style="19" customWidth="1"/>
    <col min="7" max="7" width="12" style="19" customWidth="1"/>
    <col min="8" max="9" width="14" style="19" customWidth="1"/>
    <col min="10" max="10" width="45.83203125" style="19" customWidth="1"/>
    <col min="11" max="16384" width="8.83203125" style="19"/>
  </cols>
  <sheetData>
    <row r="1" spans="1:9" ht="37.5" customHeight="1" x14ac:dyDescent="0.15">
      <c r="A1" s="20" t="s">
        <v>13</v>
      </c>
      <c r="B1" s="20" t="s">
        <v>14</v>
      </c>
      <c r="C1" s="20" t="s">
        <v>15</v>
      </c>
      <c r="D1" s="20" t="s">
        <v>16</v>
      </c>
      <c r="E1" s="20" t="s">
        <v>17</v>
      </c>
      <c r="F1" s="20" t="s">
        <v>18</v>
      </c>
      <c r="G1" s="20" t="s">
        <v>19</v>
      </c>
      <c r="H1" s="20" t="s">
        <v>20</v>
      </c>
      <c r="I1" s="20" t="s">
        <v>21</v>
      </c>
    </row>
    <row r="2" spans="1:9" ht="27.75" customHeight="1" x14ac:dyDescent="0.15">
      <c r="A2" s="21" t="s">
        <v>22</v>
      </c>
      <c r="B2" s="22">
        <v>20</v>
      </c>
      <c r="C2" s="22">
        <v>4</v>
      </c>
      <c r="D2" s="22">
        <v>5</v>
      </c>
      <c r="E2" s="23">
        <f t="shared" ref="E2:E8" si="0">(B2*D2)/60</f>
        <v>1.6666666666666667</v>
      </c>
      <c r="F2" s="23">
        <f t="shared" ref="F2:F8" si="1">(C2*D2)/60</f>
        <v>0.33333333333333331</v>
      </c>
      <c r="G2" s="23">
        <f t="shared" ref="G2:G8" si="2">E2-F2</f>
        <v>1.3333333333333335</v>
      </c>
      <c r="H2" s="24">
        <f t="shared" ref="H2:H8" si="3">G2*$F$41</f>
        <v>29.166666666666671</v>
      </c>
      <c r="I2" s="24"/>
    </row>
    <row r="3" spans="1:9" ht="27.75" customHeight="1" x14ac:dyDescent="0.15">
      <c r="A3" s="25" t="s">
        <v>23</v>
      </c>
      <c r="B3" s="26">
        <v>20</v>
      </c>
      <c r="C3" s="26">
        <v>4</v>
      </c>
      <c r="D3" s="26">
        <v>10</v>
      </c>
      <c r="E3" s="27">
        <f t="shared" si="0"/>
        <v>3.3333333333333335</v>
      </c>
      <c r="F3" s="27">
        <f t="shared" si="1"/>
        <v>0.66666666666666663</v>
      </c>
      <c r="G3" s="27">
        <f t="shared" si="2"/>
        <v>2.666666666666667</v>
      </c>
      <c r="H3" s="28">
        <f t="shared" si="3"/>
        <v>58.333333333333343</v>
      </c>
      <c r="I3" s="28"/>
    </row>
    <row r="4" spans="1:9" ht="27.75" customHeight="1" x14ac:dyDescent="0.15">
      <c r="A4" s="21" t="s">
        <v>24</v>
      </c>
      <c r="B4" s="22">
        <v>10</v>
      </c>
      <c r="C4" s="22">
        <v>2</v>
      </c>
      <c r="D4" s="22">
        <v>20</v>
      </c>
      <c r="E4" s="23">
        <f t="shared" si="0"/>
        <v>3.3333333333333335</v>
      </c>
      <c r="F4" s="23">
        <f t="shared" si="1"/>
        <v>0.66666666666666663</v>
      </c>
      <c r="G4" s="23">
        <f t="shared" si="2"/>
        <v>2.666666666666667</v>
      </c>
      <c r="H4" s="24">
        <f t="shared" si="3"/>
        <v>58.333333333333343</v>
      </c>
      <c r="I4" s="24"/>
    </row>
    <row r="5" spans="1:9" ht="27.75" customHeight="1" x14ac:dyDescent="0.15">
      <c r="A5" s="25" t="s">
        <v>25</v>
      </c>
      <c r="B5" s="26">
        <v>3</v>
      </c>
      <c r="C5" s="26">
        <v>1</v>
      </c>
      <c r="D5" s="26">
        <v>10</v>
      </c>
      <c r="E5" s="27">
        <f t="shared" si="0"/>
        <v>0.5</v>
      </c>
      <c r="F5" s="27">
        <f t="shared" si="1"/>
        <v>0.16666666666666666</v>
      </c>
      <c r="G5" s="27">
        <f t="shared" si="2"/>
        <v>0.33333333333333337</v>
      </c>
      <c r="H5" s="28">
        <f t="shared" si="3"/>
        <v>7.2916666666666679</v>
      </c>
      <c r="I5" s="28"/>
    </row>
    <row r="6" spans="1:9" ht="27.75" customHeight="1" x14ac:dyDescent="0.15">
      <c r="A6" s="21" t="s">
        <v>26</v>
      </c>
      <c r="B6" s="22">
        <v>2</v>
      </c>
      <c r="C6" s="22">
        <v>0</v>
      </c>
      <c r="D6" s="22">
        <v>10</v>
      </c>
      <c r="E6" s="23">
        <f t="shared" si="0"/>
        <v>0.33333333333333331</v>
      </c>
      <c r="F6" s="23">
        <f t="shared" si="1"/>
        <v>0</v>
      </c>
      <c r="G6" s="23">
        <f t="shared" si="2"/>
        <v>0.33333333333333331</v>
      </c>
      <c r="H6" s="24">
        <f t="shared" si="3"/>
        <v>7.2916666666666661</v>
      </c>
      <c r="I6" s="24"/>
    </row>
    <row r="7" spans="1:9" ht="27.75" customHeight="1" x14ac:dyDescent="0.15">
      <c r="A7" s="25" t="s">
        <v>27</v>
      </c>
      <c r="B7" s="26">
        <v>10</v>
      </c>
      <c r="C7" s="26">
        <v>2</v>
      </c>
      <c r="D7" s="26">
        <v>10</v>
      </c>
      <c r="E7" s="27">
        <f t="shared" si="0"/>
        <v>1.6666666666666667</v>
      </c>
      <c r="F7" s="27">
        <f t="shared" si="1"/>
        <v>0.33333333333333331</v>
      </c>
      <c r="G7" s="27">
        <f t="shared" si="2"/>
        <v>1.3333333333333335</v>
      </c>
      <c r="H7" s="28">
        <f t="shared" si="3"/>
        <v>29.166666666666671</v>
      </c>
      <c r="I7" s="28"/>
    </row>
    <row r="8" spans="1:9" ht="27.75" customHeight="1" x14ac:dyDescent="0.15">
      <c r="A8" s="21" t="s">
        <v>28</v>
      </c>
      <c r="B8" s="22">
        <v>600</v>
      </c>
      <c r="C8" s="22">
        <v>120</v>
      </c>
      <c r="D8" s="22">
        <v>1</v>
      </c>
      <c r="E8" s="23">
        <f t="shared" si="0"/>
        <v>10</v>
      </c>
      <c r="F8" s="23">
        <f t="shared" si="1"/>
        <v>2</v>
      </c>
      <c r="G8" s="23">
        <f t="shared" si="2"/>
        <v>8</v>
      </c>
      <c r="H8" s="24">
        <f t="shared" si="3"/>
        <v>175</v>
      </c>
      <c r="I8" s="24"/>
    </row>
    <row r="9" spans="1:9" x14ac:dyDescent="0.15">
      <c r="A9" s="29"/>
      <c r="B9" s="29"/>
      <c r="C9" s="29"/>
      <c r="D9" s="29"/>
      <c r="E9" s="30"/>
      <c r="F9" s="30"/>
      <c r="G9" s="30"/>
      <c r="H9" s="30"/>
      <c r="I9" s="29"/>
    </row>
    <row r="10" spans="1:9" x14ac:dyDescent="0.15">
      <c r="A10" s="29"/>
      <c r="B10" s="29"/>
      <c r="C10" s="29"/>
      <c r="D10" s="29"/>
      <c r="E10" s="30"/>
      <c r="F10" s="30"/>
      <c r="G10" s="30"/>
      <c r="H10" s="30"/>
      <c r="I10" s="29"/>
    </row>
    <row r="11" spans="1:9" x14ac:dyDescent="0.15">
      <c r="A11" s="29"/>
      <c r="B11" s="29"/>
      <c r="C11" s="29"/>
      <c r="D11" s="29"/>
      <c r="E11" s="30"/>
      <c r="F11" s="30"/>
      <c r="G11" s="30"/>
      <c r="H11" s="30"/>
      <c r="I11" s="29"/>
    </row>
    <row r="12" spans="1:9" x14ac:dyDescent="0.15">
      <c r="A12" s="29"/>
      <c r="B12" s="29"/>
      <c r="C12" s="29"/>
      <c r="D12" s="29"/>
      <c r="E12" s="30"/>
      <c r="F12" s="30"/>
      <c r="G12" s="30"/>
      <c r="H12" s="30"/>
      <c r="I12" s="29"/>
    </row>
    <row r="13" spans="1:9" ht="27.75" customHeight="1" x14ac:dyDescent="0.15">
      <c r="A13" s="31" t="s">
        <v>29</v>
      </c>
      <c r="B13" s="32"/>
      <c r="C13" s="32"/>
      <c r="D13" s="32"/>
      <c r="E13" s="33"/>
      <c r="F13" s="33"/>
      <c r="G13" s="33"/>
      <c r="H13" s="33"/>
      <c r="I13" s="32"/>
    </row>
    <row r="14" spans="1:9" ht="27.75" customHeight="1" x14ac:dyDescent="0.15">
      <c r="A14" s="21" t="s">
        <v>30</v>
      </c>
      <c r="B14" s="22">
        <v>4</v>
      </c>
      <c r="C14" s="22">
        <v>0.1</v>
      </c>
      <c r="D14" s="22">
        <f>$F$43</f>
        <v>90</v>
      </c>
      <c r="E14" s="23">
        <f>(B14*D14)/60</f>
        <v>6</v>
      </c>
      <c r="F14" s="23">
        <f>(C14*D14)/60</f>
        <v>0.15</v>
      </c>
      <c r="G14" s="23">
        <f>E14-F14</f>
        <v>5.85</v>
      </c>
      <c r="H14" s="24">
        <f>G14*$F$41</f>
        <v>127.96874999999999</v>
      </c>
      <c r="I14" s="24"/>
    </row>
    <row r="15" spans="1:9" ht="27.75" customHeight="1" x14ac:dyDescent="0.15">
      <c r="A15" s="25" t="s">
        <v>31</v>
      </c>
      <c r="B15" s="26">
        <v>1</v>
      </c>
      <c r="C15" s="26">
        <v>0</v>
      </c>
      <c r="D15" s="26">
        <f>$F$43</f>
        <v>90</v>
      </c>
      <c r="E15" s="27">
        <f>(B15*D15)/60</f>
        <v>1.5</v>
      </c>
      <c r="F15" s="27">
        <f>(C15*D15)/60</f>
        <v>0</v>
      </c>
      <c r="G15" s="27">
        <f>E15-F15</f>
        <v>1.5</v>
      </c>
      <c r="H15" s="28">
        <f>G15*$F$41</f>
        <v>32.8125</v>
      </c>
      <c r="I15" s="28"/>
    </row>
    <row r="16" spans="1:9" ht="27.75" customHeight="1" x14ac:dyDescent="0.15">
      <c r="A16" s="21" t="s">
        <v>32</v>
      </c>
      <c r="B16" s="22">
        <v>1</v>
      </c>
      <c r="C16" s="22">
        <v>0</v>
      </c>
      <c r="D16" s="22">
        <f>$F$43</f>
        <v>90</v>
      </c>
      <c r="E16" s="23">
        <f>(B16*D16)/60</f>
        <v>1.5</v>
      </c>
      <c r="F16" s="23">
        <f>(C16*D16)/60</f>
        <v>0</v>
      </c>
      <c r="G16" s="23">
        <f>E16-F16</f>
        <v>1.5</v>
      </c>
      <c r="H16" s="24">
        <f>G16*$F$41</f>
        <v>32.8125</v>
      </c>
      <c r="I16" s="24"/>
    </row>
    <row r="17" spans="1:9" ht="27.75" customHeight="1" x14ac:dyDescent="0.15">
      <c r="A17" s="25" t="s">
        <v>33</v>
      </c>
      <c r="B17" s="26">
        <v>1</v>
      </c>
      <c r="C17" s="26">
        <v>0</v>
      </c>
      <c r="D17" s="26">
        <f>$F$43</f>
        <v>90</v>
      </c>
      <c r="E17" s="27">
        <f>(B17*D17)/60</f>
        <v>1.5</v>
      </c>
      <c r="F17" s="27">
        <f>(C17*D17)/60</f>
        <v>0</v>
      </c>
      <c r="G17" s="27">
        <f>E17-F17</f>
        <v>1.5</v>
      </c>
      <c r="H17" s="28">
        <f>G17*$F$41</f>
        <v>32.8125</v>
      </c>
      <c r="I17" s="28"/>
    </row>
    <row r="18" spans="1:9" ht="27.75" customHeight="1" x14ac:dyDescent="0.15">
      <c r="A18" s="21" t="s">
        <v>34</v>
      </c>
      <c r="B18" s="22">
        <v>2</v>
      </c>
      <c r="C18" s="22">
        <v>0</v>
      </c>
      <c r="D18" s="22">
        <v>40</v>
      </c>
      <c r="E18" s="23">
        <f>(B18*D18)/60</f>
        <v>1.3333333333333333</v>
      </c>
      <c r="F18" s="23">
        <f>(C18*D18)/60</f>
        <v>0</v>
      </c>
      <c r="G18" s="23">
        <f>E18-F18</f>
        <v>1.3333333333333333</v>
      </c>
      <c r="H18" s="24">
        <f>G18*$F$41</f>
        <v>29.166666666666664</v>
      </c>
      <c r="I18" s="24"/>
    </row>
    <row r="19" spans="1:9" x14ac:dyDescent="0.15">
      <c r="A19" s="29"/>
      <c r="B19" s="29"/>
      <c r="C19" s="29"/>
      <c r="D19" s="29"/>
      <c r="E19" s="30"/>
      <c r="F19" s="30"/>
      <c r="G19" s="30"/>
      <c r="H19" s="30"/>
      <c r="I19" s="29"/>
    </row>
    <row r="20" spans="1:9" ht="27.75" customHeight="1" x14ac:dyDescent="0.15">
      <c r="A20" s="31" t="s">
        <v>35</v>
      </c>
      <c r="B20" s="32"/>
      <c r="C20" s="32"/>
      <c r="D20" s="32"/>
      <c r="E20" s="33"/>
      <c r="F20" s="33"/>
      <c r="G20" s="33"/>
      <c r="H20" s="33"/>
      <c r="I20" s="32"/>
    </row>
    <row r="21" spans="1:9" ht="27.75" customHeight="1" x14ac:dyDescent="0.15">
      <c r="A21" s="21" t="s">
        <v>36</v>
      </c>
      <c r="B21" s="22">
        <v>5</v>
      </c>
      <c r="C21" s="22">
        <v>0.5</v>
      </c>
      <c r="D21" s="22">
        <f>$F$44*36</f>
        <v>0</v>
      </c>
      <c r="E21" s="23">
        <f>(B21*D21)/60</f>
        <v>0</v>
      </c>
      <c r="F21" s="23">
        <f>(C21*D21)/60</f>
        <v>0</v>
      </c>
      <c r="G21" s="23">
        <f>E21-F21</f>
        <v>0</v>
      </c>
      <c r="H21" s="24">
        <f>G21*$F$41</f>
        <v>0</v>
      </c>
      <c r="I21" s="24"/>
    </row>
    <row r="22" spans="1:9" ht="27.75" customHeight="1" x14ac:dyDescent="0.15">
      <c r="A22" s="25" t="s">
        <v>37</v>
      </c>
      <c r="B22" s="26">
        <v>4</v>
      </c>
      <c r="C22" s="26">
        <v>2</v>
      </c>
      <c r="D22" s="26">
        <f>D21/2</f>
        <v>0</v>
      </c>
      <c r="E22" s="27">
        <f>(B22*D22)/60</f>
        <v>0</v>
      </c>
      <c r="F22" s="27">
        <f>(C22*D22)/60</f>
        <v>0</v>
      </c>
      <c r="G22" s="27">
        <f>E22-F22</f>
        <v>0</v>
      </c>
      <c r="H22" s="28">
        <f>G22*$F$41</f>
        <v>0</v>
      </c>
      <c r="I22" s="28"/>
    </row>
    <row r="23" spans="1:9" x14ac:dyDescent="0.15">
      <c r="A23" s="29"/>
      <c r="B23" s="29"/>
      <c r="C23" s="29"/>
      <c r="D23" s="29"/>
      <c r="E23" s="30"/>
      <c r="F23" s="30"/>
      <c r="G23" s="30"/>
      <c r="H23" s="30"/>
      <c r="I23" s="29"/>
    </row>
    <row r="24" spans="1:9" x14ac:dyDescent="0.15">
      <c r="A24" s="29"/>
      <c r="B24" s="29"/>
      <c r="C24" s="29"/>
      <c r="D24" s="29"/>
      <c r="E24" s="30"/>
      <c r="F24" s="30"/>
      <c r="G24" s="30"/>
      <c r="H24" s="30"/>
      <c r="I24" s="29"/>
    </row>
    <row r="25" spans="1:9" ht="27.75" customHeight="1" x14ac:dyDescent="0.15">
      <c r="A25" s="31" t="s">
        <v>38</v>
      </c>
      <c r="B25" s="32"/>
      <c r="C25" s="32"/>
      <c r="D25" s="32"/>
      <c r="E25" s="33"/>
      <c r="F25" s="33"/>
      <c r="G25" s="33"/>
      <c r="H25" s="33"/>
      <c r="I25" s="33"/>
    </row>
    <row r="26" spans="1:9" ht="27.75" customHeight="1" x14ac:dyDescent="0.15">
      <c r="A26" s="21" t="s">
        <v>39</v>
      </c>
      <c r="B26" s="22">
        <v>3</v>
      </c>
      <c r="C26" s="22">
        <v>1.5</v>
      </c>
      <c r="D26" s="22">
        <v>600</v>
      </c>
      <c r="E26" s="23">
        <f>(B26*D26)/60</f>
        <v>30</v>
      </c>
      <c r="F26" s="23">
        <f>(C26*D26)/60</f>
        <v>15</v>
      </c>
      <c r="G26" s="23">
        <f>E26-F26</f>
        <v>15</v>
      </c>
      <c r="H26" s="24">
        <f>G26*$F$41</f>
        <v>328.125</v>
      </c>
      <c r="I26" s="24"/>
    </row>
    <row r="27" spans="1:9" ht="27.75" customHeight="1" x14ac:dyDescent="0.15">
      <c r="A27" s="25" t="s">
        <v>40</v>
      </c>
      <c r="B27" s="26">
        <v>1</v>
      </c>
      <c r="C27" s="26">
        <v>0.16</v>
      </c>
      <c r="D27" s="26">
        <v>600</v>
      </c>
      <c r="E27" s="27">
        <f>(B27*D27)/60</f>
        <v>10</v>
      </c>
      <c r="F27" s="27">
        <f>(C27*D27)/60</f>
        <v>1.6</v>
      </c>
      <c r="G27" s="27">
        <f>E27-F27</f>
        <v>8.4</v>
      </c>
      <c r="H27" s="28">
        <f>G27*$F$41</f>
        <v>183.75</v>
      </c>
      <c r="I27" s="28"/>
    </row>
    <row r="28" spans="1:9" x14ac:dyDescent="0.15">
      <c r="A28" s="29"/>
      <c r="B28" s="29"/>
      <c r="C28" s="29"/>
      <c r="D28" s="29"/>
      <c r="E28" s="30"/>
      <c r="F28" s="30"/>
      <c r="G28" s="30"/>
      <c r="H28" s="30"/>
      <c r="I28" s="29"/>
    </row>
    <row r="29" spans="1:9" x14ac:dyDescent="0.15">
      <c r="A29" s="29"/>
      <c r="B29" s="29"/>
      <c r="C29" s="29"/>
      <c r="D29" s="29"/>
      <c r="E29" s="30"/>
      <c r="F29" s="30"/>
      <c r="G29" s="30"/>
      <c r="H29" s="30"/>
      <c r="I29" s="29"/>
    </row>
    <row r="30" spans="1:9" x14ac:dyDescent="0.15">
      <c r="A30" s="29"/>
      <c r="B30" s="29"/>
      <c r="C30" s="29"/>
      <c r="D30" s="29"/>
      <c r="E30" s="30"/>
      <c r="F30" s="30"/>
      <c r="G30" s="30"/>
      <c r="H30" s="30"/>
      <c r="I30" s="29"/>
    </row>
    <row r="31" spans="1:9" ht="31.5" customHeight="1" x14ac:dyDescent="0.15">
      <c r="A31" s="34" t="s">
        <v>41</v>
      </c>
      <c r="B31" s="35"/>
      <c r="C31" s="35"/>
      <c r="D31" s="35"/>
      <c r="E31" s="36">
        <f>SUM(E2:E30)</f>
        <v>72.666666666666671</v>
      </c>
      <c r="F31" s="36">
        <f>SUM(F2:F30)</f>
        <v>20.916666666666668</v>
      </c>
      <c r="G31" s="36">
        <f>E31-F31</f>
        <v>51.75</v>
      </c>
      <c r="H31" s="37">
        <f>G31*272</f>
        <v>14076</v>
      </c>
      <c r="I31" s="37">
        <f>F43*F44*12</f>
        <v>0</v>
      </c>
    </row>
    <row r="32" spans="1:9" ht="25.5" customHeight="1" x14ac:dyDescent="0.15">
      <c r="A32" s="38"/>
      <c r="B32" s="38"/>
      <c r="C32" s="38"/>
      <c r="D32" s="38"/>
      <c r="E32" s="38"/>
      <c r="F32" s="38"/>
      <c r="G32" s="39" t="s">
        <v>42</v>
      </c>
      <c r="H32" s="40">
        <f>H31-I31</f>
        <v>14076</v>
      </c>
      <c r="I32" s="38"/>
    </row>
    <row r="33" spans="1:9" ht="25.5" customHeight="1" x14ac:dyDescent="0.15">
      <c r="A33" s="38"/>
      <c r="B33" s="38"/>
      <c r="C33" s="38"/>
      <c r="D33" s="38"/>
      <c r="E33" s="38"/>
      <c r="F33" s="38"/>
      <c r="G33" s="39" t="s">
        <v>43</v>
      </c>
      <c r="H33" s="41" t="e">
        <f>H32/I31</f>
        <v>#DIV/0!</v>
      </c>
      <c r="I33" s="38"/>
    </row>
    <row r="34" spans="1:9" ht="25.5" customHeight="1" x14ac:dyDescent="0.15">
      <c r="A34" s="38"/>
      <c r="B34" s="38"/>
      <c r="C34" s="38"/>
      <c r="D34" s="38"/>
      <c r="E34" s="38"/>
      <c r="F34" s="38"/>
      <c r="G34" s="39" t="s">
        <v>44</v>
      </c>
      <c r="H34" s="42">
        <f>I31/H31</f>
        <v>0</v>
      </c>
      <c r="I34" s="43">
        <f>H34*12</f>
        <v>0</v>
      </c>
    </row>
    <row r="35" spans="1:9" x14ac:dyDescent="0.15">
      <c r="A35" s="29"/>
      <c r="B35" s="29"/>
      <c r="C35" s="29"/>
      <c r="D35" s="29"/>
      <c r="E35" s="29"/>
      <c r="F35" s="29"/>
      <c r="G35" s="29"/>
      <c r="H35" s="29"/>
      <c r="I35" s="29"/>
    </row>
    <row r="36" spans="1:9" x14ac:dyDescent="0.15">
      <c r="A36" s="29"/>
      <c r="B36" s="29"/>
      <c r="C36" s="29"/>
      <c r="D36" s="29"/>
      <c r="E36" s="29"/>
      <c r="F36" s="29"/>
      <c r="G36" s="29"/>
      <c r="H36" s="29"/>
      <c r="I36" s="29"/>
    </row>
    <row r="37" spans="1:9" x14ac:dyDescent="0.15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27.75" customHeight="1" x14ac:dyDescent="0.15">
      <c r="A38" s="29"/>
      <c r="B38" s="29"/>
      <c r="C38" s="29"/>
      <c r="D38" s="29"/>
      <c r="E38" s="31" t="s">
        <v>45</v>
      </c>
      <c r="F38" s="32"/>
      <c r="G38" s="32"/>
      <c r="H38" s="29"/>
      <c r="I38" s="29"/>
    </row>
    <row r="39" spans="1:9" ht="24" customHeight="1" x14ac:dyDescent="0.15">
      <c r="A39" s="29"/>
      <c r="B39" s="29"/>
      <c r="C39" s="29"/>
      <c r="D39" s="29"/>
      <c r="E39" s="44" t="s">
        <v>52</v>
      </c>
      <c r="F39" s="45">
        <v>3500</v>
      </c>
      <c r="G39" s="46"/>
      <c r="H39" s="29"/>
      <c r="I39" s="29"/>
    </row>
    <row r="40" spans="1:9" ht="24" customHeight="1" x14ac:dyDescent="0.15">
      <c r="A40" s="29"/>
      <c r="B40" s="29"/>
      <c r="C40" s="29"/>
      <c r="D40" s="29"/>
      <c r="E40" s="47" t="s">
        <v>46</v>
      </c>
      <c r="F40" s="48">
        <v>1.05</v>
      </c>
      <c r="G40" s="52">
        <v>0.05</v>
      </c>
      <c r="H40" s="29"/>
      <c r="I40" s="29"/>
    </row>
    <row r="41" spans="1:9" ht="24" customHeight="1" x14ac:dyDescent="0.15">
      <c r="A41" s="29"/>
      <c r="B41" s="29"/>
      <c r="C41" s="29"/>
      <c r="D41" s="29"/>
      <c r="E41" s="44" t="s">
        <v>47</v>
      </c>
      <c r="F41" s="50">
        <f>(F39*F40)/168</f>
        <v>21.875</v>
      </c>
      <c r="G41" s="46" t="s">
        <v>48</v>
      </c>
      <c r="H41" s="29"/>
      <c r="I41" s="29"/>
    </row>
    <row r="42" spans="1:9" ht="24" customHeight="1" x14ac:dyDescent="0.15">
      <c r="A42" s="29"/>
      <c r="B42" s="29"/>
      <c r="C42" s="29"/>
      <c r="D42" s="29"/>
      <c r="E42" s="47"/>
      <c r="F42" s="48"/>
      <c r="G42" s="49"/>
      <c r="H42" s="29"/>
      <c r="I42" s="29"/>
    </row>
    <row r="43" spans="1:9" ht="24" customHeight="1" x14ac:dyDescent="0.15">
      <c r="A43" s="29"/>
      <c r="B43" s="29"/>
      <c r="C43" s="29"/>
      <c r="D43" s="29"/>
      <c r="E43" s="44" t="s">
        <v>49</v>
      </c>
      <c r="F43" s="45">
        <v>90</v>
      </c>
      <c r="G43" s="46"/>
      <c r="H43" s="29"/>
      <c r="I43" s="29"/>
    </row>
    <row r="44" spans="1:9" ht="24" customHeight="1" x14ac:dyDescent="0.15">
      <c r="A44" s="29"/>
      <c r="B44" s="29"/>
      <c r="C44" s="29"/>
      <c r="D44" s="29"/>
      <c r="E44" s="47" t="s">
        <v>50</v>
      </c>
      <c r="F44" s="51"/>
      <c r="G44" s="49" t="s">
        <v>51</v>
      </c>
      <c r="H44" s="29"/>
      <c r="I44" s="29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Cost Savings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Tsolakidis</dc:creator>
  <dc:description/>
  <cp:lastModifiedBy>Deborah Rosén</cp:lastModifiedBy>
  <cp:revision>0</cp:revision>
  <dcterms:created xsi:type="dcterms:W3CDTF">2025-10-30T13:35:21Z</dcterms:created>
  <dcterms:modified xsi:type="dcterms:W3CDTF">2026-04-09T08:29:10Z</dcterms:modified>
  <dc:language>en-US</dc:language>
</cp:coreProperties>
</file>